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OneDrive\ChameleAnt\Brainstorm\"/>
    </mc:Choice>
  </mc:AlternateContent>
  <xr:revisionPtr revIDLastSave="347" documentId="113_{94BCE088-D629-4125-AB36-E9DB639E6DF5}" xr6:coauthVersionLast="43" xr6:coauthVersionMax="43" xr10:uidLastSave="{E2253C07-F28B-41EC-8BED-2568E40934BE}"/>
  <bookViews>
    <workbookView xWindow="-108" yWindow="-108" windowWidth="19416" windowHeight="10416" xr2:uid="{00000000-000D-0000-FFFF-FFFF00000000}"/>
  </bookViews>
  <sheets>
    <sheet name="List of Materials 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2" i="3" l="1"/>
  <c r="I21" i="3"/>
  <c r="I6" i="3"/>
  <c r="I20" i="3"/>
  <c r="I22" i="3"/>
  <c r="I18" i="3"/>
  <c r="I12" i="3"/>
  <c r="I7" i="3"/>
  <c r="I29" i="3"/>
  <c r="D31" i="3"/>
  <c r="D28" i="3"/>
  <c r="D25" i="3"/>
  <c r="I31" i="3"/>
  <c r="I28" i="3"/>
  <c r="I26" i="3"/>
  <c r="I25" i="3"/>
  <c r="I34" i="3"/>
  <c r="I35" i="3"/>
  <c r="F4" i="3"/>
  <c r="F5" i="3"/>
  <c r="F7" i="3"/>
  <c r="F8" i="3"/>
  <c r="F9" i="3"/>
  <c r="F14" i="3"/>
  <c r="F15" i="3"/>
  <c r="I15" i="3"/>
  <c r="I16" i="3"/>
  <c r="I17" i="3"/>
  <c r="I5" i="3"/>
  <c r="I8" i="3"/>
  <c r="I9" i="3"/>
  <c r="I10" i="3"/>
  <c r="I11" i="3"/>
  <c r="I13" i="3"/>
  <c r="I14" i="3"/>
  <c r="I4" i="3"/>
  <c r="I37" i="3"/>
  <c r="I38" i="3"/>
  <c r="I40" i="3"/>
</calcChain>
</file>

<file path=xl/sharedStrings.xml><?xml version="1.0" encoding="utf-8"?>
<sst xmlns="http://schemas.openxmlformats.org/spreadsheetml/2006/main" count="154" uniqueCount="105">
  <si>
    <t>Electronics</t>
  </si>
  <si>
    <t>Attributes</t>
  </si>
  <si>
    <t>Component</t>
  </si>
  <si>
    <t>Voltage (V)</t>
  </si>
  <si>
    <t>Current (A)</t>
  </si>
  <si>
    <t>Power (W)</t>
  </si>
  <si>
    <t>Price (€)</t>
  </si>
  <si>
    <t>Quantity</t>
  </si>
  <si>
    <t>Total Price in Euro</t>
  </si>
  <si>
    <t>Sources</t>
  </si>
  <si>
    <t>Arduino Uno</t>
  </si>
  <si>
    <t>https://pt.gearbest.com/boards-shields/pp_228782.html?wid=1433363</t>
  </si>
  <si>
    <t>Solar Panel</t>
  </si>
  <si>
    <t>https://www.ptrobotics.com/solar/6868-2w-solar-panel-80x180.html?fbclid=IwAR0-TFYVbasnzvLQTpEg0UYN-XtlnM7sOg9cLj0wBzQ1M0nQaf9I0Vj1tCE</t>
  </si>
  <si>
    <t>Battery</t>
  </si>
  <si>
    <t>/</t>
  </si>
  <si>
    <t>https://www.electrofun.pt/transmissores-fm-e-bluetooth/bateria-li-po-37v-250mah</t>
  </si>
  <si>
    <t>Battery Charger</t>
  </si>
  <si>
    <t>https://www.botnroll.com/pt/carregadores/3075-carregador-micro-usb-5v-1a-para-baterias-litio-s-protec-o.html?search_query=Bateria+carregador&amp;results=35</t>
  </si>
  <si>
    <t>Voltage Booster</t>
  </si>
  <si>
    <t>https://www.ptrobotics.com/circuitos-integrados-varios/3878-max756-33v-5v-adjustable-output-step-up-dc-dc-converter.html</t>
  </si>
  <si>
    <t>Fan</t>
  </si>
  <si>
    <t>https://www.botnroll.com/pt/ventiladores/862-ventilador-50mm-5vdc.html?search_query=fan&amp;results=12</t>
  </si>
  <si>
    <t>Servo Motor</t>
  </si>
  <si>
    <t>3,0/7,2</t>
  </si>
  <si>
    <t>https://www.electrofun.pt/robotica/servo-motor-sg90</t>
  </si>
  <si>
    <t>Display LCD 2IC</t>
  </si>
  <si>
    <t>https://www.ptrobotics.com/lcd-alfanumerico/5097-16x2-i2c-lcd-module.html</t>
  </si>
  <si>
    <t>Temp + Humid Sensor</t>
  </si>
  <si>
    <t>1,9/3,6</t>
  </si>
  <si>
    <t>https://www.electrofun.pt/sensores-arduino/sensor-humidade-temperatura-si7021-sparkfun</t>
  </si>
  <si>
    <t>Eletrical Storage Box</t>
  </si>
  <si>
    <t>https://www.electrofun.pt/prototipagem/caixa-quadrada-12-entradas-projetos-eletronica</t>
  </si>
  <si>
    <t>Díodo</t>
  </si>
  <si>
    <t>https://www.electrofun.pt/componentes-eletronicos/diodo-1n4007</t>
  </si>
  <si>
    <t>LEDs</t>
  </si>
  <si>
    <t>https://www.electrofun.pt/componentes-eletronicos/leds-e-suportes</t>
  </si>
  <si>
    <t>Wires (25 m)</t>
  </si>
  <si>
    <t>https://www.electrofun.pt/cabos-condutores/cabo-multifilar-preto-rolo-prok</t>
  </si>
  <si>
    <t xml:space="preserve">Buttons </t>
  </si>
  <si>
    <t>https://www.electrofun.pt/botoes-e-teclados/botao-de-pressao-6x6x4mm</t>
  </si>
  <si>
    <t>Resistors</t>
  </si>
  <si>
    <t>https://www.electrofun.pt/componentes-eletronicos/resistencia-14w-selecionar-valor</t>
  </si>
  <si>
    <t>Breadboard</t>
  </si>
  <si>
    <t>From Isep</t>
  </si>
  <si>
    <t>Capacitors</t>
  </si>
  <si>
    <t>https://www.electrofun.pt/componentes-eletronicos/condensador-eletrolitico-selecionar-valor</t>
  </si>
  <si>
    <t>Cabo extensão Servo</t>
  </si>
  <si>
    <t>https://www.botnroll.com/pt/cabos/481-cabo-extensao-para-servo-300mm.html?search_query=Cabo+extensao+para+servo+&amp;results=2</t>
  </si>
  <si>
    <t>Transistors</t>
  </si>
  <si>
    <t>https://www.ptrobotics.com/transistores/481-bc517.html</t>
  </si>
  <si>
    <t>Materials</t>
  </si>
  <si>
    <t>Part</t>
  </si>
  <si>
    <t xml:space="preserve">Material name </t>
  </si>
  <si>
    <t>Area in m²</t>
  </si>
  <si>
    <t>Length in m</t>
  </si>
  <si>
    <t>Price in Euro (per m² or unit)</t>
  </si>
  <si>
    <t>Transparent Front</t>
  </si>
  <si>
    <t>transparent PVC</t>
  </si>
  <si>
    <t>Bendable (&lt;1 mm)</t>
  </si>
  <si>
    <t>http://www.leroymerlin.pt/Site/Produtos/Madeiras/Vidro/Acrilico/81931371.aspx</t>
  </si>
  <si>
    <t>Bended Front Rest</t>
  </si>
  <si>
    <t>PVC</t>
  </si>
  <si>
    <t>Bendable (&lt;3 mm)</t>
  </si>
  <si>
    <t>from Benedita / Abel</t>
  </si>
  <si>
    <t>Meeting check the room?</t>
  </si>
  <si>
    <t>Straight Parts of the Case</t>
  </si>
  <si>
    <t>Wood 
Preferably Plywood</t>
  </si>
  <si>
    <t>10 mm (depends on stock of ISEP)</t>
  </si>
  <si>
    <t>How much is available?</t>
  </si>
  <si>
    <t>Tray &amp; Air holes Mesh</t>
  </si>
  <si>
    <t>Plastic Mesh</t>
  </si>
  <si>
    <t>provided by Benedita</t>
  </si>
  <si>
    <t>Tray bars</t>
  </si>
  <si>
    <t>10 mm x 10 mm</t>
  </si>
  <si>
    <t>Collector (paint)</t>
  </si>
  <si>
    <t>Black paint (mat)</t>
  </si>
  <si>
    <t>http://www.leroymerlin.pt/Site/Produtos/Pintura-e-drogaria/Pintura-de-interior/Sprays/17448382.aspx</t>
  </si>
  <si>
    <t>Is there metal in the material room?
Do we have a place where we can bend it?</t>
  </si>
  <si>
    <t>Collector (Metal sheet)</t>
  </si>
  <si>
    <t>Aluminium</t>
  </si>
  <si>
    <t>50 cm x 25 cm</t>
  </si>
  <si>
    <t>http://www.leroymerlin.pt/Site/Produtos/Ferragens/Perfis-chapas-e-grelhas/Chapas/11118541.aspx?fbclid=IwAR0p6Bxbb5kQIhFsVUpgEKPt9CJygpsLeU3MXSbF-rS8LHLhD19aZKOHRJk</t>
  </si>
  <si>
    <t>Length depends on thickness of wood.</t>
  </si>
  <si>
    <t>Screws</t>
  </si>
  <si>
    <t xml:space="preserve">/ </t>
  </si>
  <si>
    <t>Pack</t>
  </si>
  <si>
    <t>https://www.electrofun.pt/ferramentas/kit-parafusos-m2-5-m3-anilhas-180-pecas-velleman</t>
  </si>
  <si>
    <t>Glue</t>
  </si>
  <si>
    <t>Wood Paint</t>
  </si>
  <si>
    <t>In a Tube</t>
  </si>
  <si>
    <t>http://www.leroymerlin.pt/Site/Promocoes/19643904.aspx</t>
  </si>
  <si>
    <t>Sliding Lock Latch</t>
  </si>
  <si>
    <t>Same</t>
  </si>
  <si>
    <t>Should be cheap and just hold the door closed</t>
  </si>
  <si>
    <t>https://www.aki.pt/ferragens/seguranca/seguranca-portas-e-janelas/fechos-seguranca/TrincoCromado70Mm-P19642.aspx</t>
  </si>
  <si>
    <t>Hinge for the door</t>
  </si>
  <si>
    <t xml:space="preserve">Stainless steel hinges </t>
  </si>
  <si>
    <t>http://www.leroymerlin.pt/Site/Produtos/Ferragens/Ferragens-para-moveis/Dobradicas-de-movel/13263362.aspx</t>
  </si>
  <si>
    <t>Isolation between gaps &amp; Connections</t>
  </si>
  <si>
    <t>Silicone</t>
  </si>
  <si>
    <t>https://www.aki.pt/tintas-e-drogaria/colas-silicones-fitas-adesivas/silicones-e-vedantes/vedantes-madeira/vedanteacrilicomadeira/carpintariaaxton310ml-p44777.aspx?fbclid=IwAR3POsmym7U6eXd0U-siIn7IVXCCRS7z803CHZRMpw4NVTItaLKzkhA6dj4</t>
  </si>
  <si>
    <t>Total Electronics (€)</t>
  </si>
  <si>
    <t>Total Materials (€)</t>
  </si>
  <si>
    <t>Total Costs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</si>
</sst>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6A6A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1" xfId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1" applyBorder="1" applyAlignment="1"/>
    <xf numFmtId="0" fontId="5" fillId="4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6" borderId="8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0" fillId="6" borderId="9" xfId="0" applyFill="1" applyBorder="1" applyAlignment="1">
      <alignment horizontal="right"/>
    </xf>
    <xf numFmtId="0" fontId="0" fillId="6" borderId="10" xfId="0" applyFill="1" applyBorder="1" applyAlignment="1">
      <alignment wrapText="1"/>
    </xf>
    <xf numFmtId="0" fontId="0" fillId="6" borderId="4" xfId="0" applyFill="1" applyBorder="1"/>
    <xf numFmtId="0" fontId="1" fillId="6" borderId="0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right" vertical="center" wrapText="1"/>
    </xf>
    <xf numFmtId="0" fontId="0" fillId="6" borderId="11" xfId="0" applyFill="1" applyBorder="1"/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 wrapText="1"/>
    </xf>
    <xf numFmtId="0" fontId="0" fillId="6" borderId="3" xfId="0" applyFill="1" applyBorder="1"/>
    <xf numFmtId="0" fontId="1" fillId="6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right" vertical="center" wrapText="1"/>
    </xf>
    <xf numFmtId="0" fontId="0" fillId="6" borderId="12" xfId="0" applyFill="1" applyBorder="1"/>
    <xf numFmtId="0" fontId="0" fillId="6" borderId="13" xfId="0" applyFill="1" applyBorder="1" applyAlignment="1">
      <alignment horizontal="right" vertical="center" wrapText="1"/>
    </xf>
    <xf numFmtId="0" fontId="0" fillId="0" borderId="6" xfId="0" applyBorder="1" applyAlignment="1">
      <alignment horizontal="center"/>
    </xf>
    <xf numFmtId="0" fontId="3" fillId="0" borderId="0" xfId="1" applyAlignment="1"/>
    <xf numFmtId="0" fontId="1" fillId="0" borderId="0" xfId="0" applyFont="1" applyFill="1" applyBorder="1"/>
    <xf numFmtId="0" fontId="1" fillId="6" borderId="13" xfId="0" applyFont="1" applyFill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5" borderId="1" xfId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3" fillId="0" borderId="0" xfId="1"/>
    <xf numFmtId="0" fontId="0" fillId="2" borderId="6" xfId="0" applyFill="1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right" vertical="center"/>
    </xf>
    <xf numFmtId="0" fontId="1" fillId="6" borderId="5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6" fillId="0" borderId="1" xfId="1" applyFont="1" applyBorder="1" applyAlignment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9" defaultPivotStyle="PivotStyleLight16"/>
  <colors>
    <mruColors>
      <color rgb="FF66FF66"/>
      <color rgb="FF66FF33"/>
      <color rgb="FFFEE9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945945</xdr:colOff>
      <xdr:row>9</xdr:row>
      <xdr:rowOff>103001</xdr:rowOff>
    </xdr:from>
    <xdr:to>
      <xdr:col>16</xdr:col>
      <xdr:colOff>2748769</xdr:colOff>
      <xdr:row>41</xdr:row>
      <xdr:rowOff>137062</xdr:rowOff>
    </xdr:to>
    <xdr:pic>
      <xdr:nvPicPr>
        <xdr:cNvPr id="4" name="Picture 3" descr="http://www.eps2019-wiki2.dee.isep.ipp.pt/lib/exe/fetch.php?media=design_section_.jpg">
          <a:extLst>
            <a:ext uri="{FF2B5EF4-FFF2-40B4-BE49-F238E27FC236}">
              <a16:creationId xmlns:a16="http://schemas.microsoft.com/office/drawing/2014/main" id="{54555B88-90CE-44C9-9113-833723C89B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38" r="10986"/>
        <a:stretch/>
      </xdr:blipFill>
      <xdr:spPr bwMode="auto">
        <a:xfrm>
          <a:off x="18014745" y="1792101"/>
          <a:ext cx="8698924" cy="9057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tnroll.com/pt/ventiladores/862-ventilador-50mm-5vdc.html?search_query=fan&amp;results=12" TargetMode="External"/><Relationship Id="rId13" Type="http://schemas.openxmlformats.org/officeDocument/2006/relationships/hyperlink" Target="https://www.electrofun.pt/cabos-condutores/cabo-multifilar-preto-rolo-prok" TargetMode="External"/><Relationship Id="rId18" Type="http://schemas.openxmlformats.org/officeDocument/2006/relationships/hyperlink" Target="http://www.leroymerlin.pt/Site/Promocoes/19643904.aspx" TargetMode="External"/><Relationship Id="rId26" Type="http://schemas.openxmlformats.org/officeDocument/2006/relationships/hyperlink" Target="https://www.electrofun.pt/ferramentas/kit-parafusos-m2-5-m3-anilhas-180-pecas-velleman" TargetMode="External"/><Relationship Id="rId3" Type="http://schemas.openxmlformats.org/officeDocument/2006/relationships/hyperlink" Target="https://www.electrofun.pt/transmissores-fm-e-bluetooth/bateria-li-po-37v-250mah" TargetMode="External"/><Relationship Id="rId21" Type="http://schemas.openxmlformats.org/officeDocument/2006/relationships/hyperlink" Target="https://www.ptrobotics.com/transistores/481-bc517.html" TargetMode="External"/><Relationship Id="rId7" Type="http://schemas.openxmlformats.org/officeDocument/2006/relationships/hyperlink" Target="https://www.electrofun.pt/robotica/servo-motor-sg90" TargetMode="External"/><Relationship Id="rId12" Type="http://schemas.openxmlformats.org/officeDocument/2006/relationships/hyperlink" Target="https://www.electrofun.pt/componentes-eletronicos/leds-e-suportes" TargetMode="External"/><Relationship Id="rId17" Type="http://schemas.openxmlformats.org/officeDocument/2006/relationships/hyperlink" Target="http://www.leroymerlin.pt/Site/Produtos/Ferragens/Perfis-chapas-e-grelhas/Chapas/11118541.aspx?fbclid=IwAR0p6Bxbb5kQIhFsVUpgEKPt9CJygpsLeU3MXSbF-rS8LHLhD19aZKOHRJk" TargetMode="External"/><Relationship Id="rId25" Type="http://schemas.openxmlformats.org/officeDocument/2006/relationships/hyperlink" Target="https://www.botnroll.com/pt/cabos/481-cabo-extensao-para-servo-300mm.html?search_query=Cabo+extensao+para+servo+&amp;results=2" TargetMode="External"/><Relationship Id="rId2" Type="http://schemas.openxmlformats.org/officeDocument/2006/relationships/hyperlink" Target="https://www.ptrobotics.com/solar/6868-2w-solar-panel-80x180.html?fbclid=IwAR0-TFYVbasnzvLQTpEg0UYN-XtlnM7sOg9cLj0wBzQ1M0nQaf9I0Vj1tCE" TargetMode="External"/><Relationship Id="rId16" Type="http://schemas.openxmlformats.org/officeDocument/2006/relationships/hyperlink" Target="https://www.aki.pt/ferragens/seguranca/seguranca-portas-e-janelas/fechos-seguranca/TrincoCromado70Mm-P19642.aspx" TargetMode="External"/><Relationship Id="rId20" Type="http://schemas.openxmlformats.org/officeDocument/2006/relationships/hyperlink" Target="https://www.aki.pt/tintas-e-drogaria/colas-silicones-fitas-adesivas/silicones-e-vedantes/vedantes-madeira/vedanteacrilicomadeira/carpintariaaxton310ml-p44777.aspx?fbclid=IwAR3POsmym7U6eXd0U-siIn7IVXCCRS7z803CHZRMpw4NVTItaLKzkhA6dj4" TargetMode="External"/><Relationship Id="rId1" Type="http://schemas.openxmlformats.org/officeDocument/2006/relationships/hyperlink" Target="https://pt.gearbest.com/boards-shields/pp_228782.html?wid=1433363" TargetMode="External"/><Relationship Id="rId6" Type="http://schemas.openxmlformats.org/officeDocument/2006/relationships/hyperlink" Target="https://www.ptrobotics.com/lcd-alfanumerico/5097-16x2-i2c-lcd-module.html" TargetMode="External"/><Relationship Id="rId11" Type="http://schemas.openxmlformats.org/officeDocument/2006/relationships/hyperlink" Target="https://www.electrofun.pt/componentes-eletronicos/diodo-1n4007" TargetMode="External"/><Relationship Id="rId24" Type="http://schemas.openxmlformats.org/officeDocument/2006/relationships/hyperlink" Target="https://www.electrofun.pt/botoes-e-teclados/botao-de-pressao-6x6x4mm" TargetMode="External"/><Relationship Id="rId5" Type="http://schemas.openxmlformats.org/officeDocument/2006/relationships/hyperlink" Target="https://www.electrofun.pt/sensores-arduino/sensor-humidade-temperatura-si7021-sparkfun" TargetMode="External"/><Relationship Id="rId15" Type="http://schemas.openxmlformats.org/officeDocument/2006/relationships/hyperlink" Target="http://www.leroymerlin.pt/Site/Produtos/Ferragens/Ferragens-para-moveis/Dobradicas-de-movel/13263362.aspx" TargetMode="External"/><Relationship Id="rId23" Type="http://schemas.openxmlformats.org/officeDocument/2006/relationships/hyperlink" Target="https://www.electrofun.pt/componentes-eletronicos/resistencia-14w-selecionar-valor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www.botnroll.com/pt/carregadores/3075-carregador-micro-usb-5v-1a-para-baterias-litio-s-protec-o.html?search_query=Bateria+carregador&amp;results=35" TargetMode="External"/><Relationship Id="rId19" Type="http://schemas.openxmlformats.org/officeDocument/2006/relationships/hyperlink" Target="http://www.leroymerlin.pt/Site/Produtos/Pintura-e-drogaria/Pintura-de-interior/Sprays/17448382.aspx" TargetMode="External"/><Relationship Id="rId4" Type="http://schemas.openxmlformats.org/officeDocument/2006/relationships/hyperlink" Target="https://www.electrofun.pt/prototipagem/caixa-quadrada-12-entradas-projetos-eletronica" TargetMode="External"/><Relationship Id="rId9" Type="http://schemas.openxmlformats.org/officeDocument/2006/relationships/hyperlink" Target="https://www.ptrobotics.com/circuitos-integrados-varios/3878-max756-33v-5v-adjustable-output-step-up-dc-dc-converter.html" TargetMode="External"/><Relationship Id="rId14" Type="http://schemas.openxmlformats.org/officeDocument/2006/relationships/hyperlink" Target="http://www.leroymerlin.pt/Site/Produtos/Madeiras/Vidro/Acrilico/81931371.aspx" TargetMode="External"/><Relationship Id="rId22" Type="http://schemas.openxmlformats.org/officeDocument/2006/relationships/hyperlink" Target="https://www.electrofun.pt/componentes-eletronicos/condensador-eletrolitico-selecionar-valor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8F426-D3F5-4321-A15E-A67FF75C606E}">
  <dimension ref="A1:R65"/>
  <sheetViews>
    <sheetView tabSelected="1" topLeftCell="C2" zoomScale="60" zoomScaleNormal="60" workbookViewId="0" xr3:uid="{4C35F98E-FA61-5EEC-A283-763440F49E08}">
      <selection activeCell="J12" sqref="J12"/>
    </sheetView>
  </sheetViews>
  <sheetFormatPr defaultRowHeight="14.45"/>
  <cols>
    <col min="1" max="1" width="33.28515625" customWidth="1"/>
    <col min="2" max="2" width="30.28515625" customWidth="1"/>
    <col min="3" max="3" width="21.42578125" customWidth="1"/>
    <col min="4" max="5" width="16.42578125" customWidth="1"/>
    <col min="6" max="6" width="23.85546875" customWidth="1"/>
    <col min="7" max="7" width="12.28515625" customWidth="1"/>
    <col min="8" max="8" width="14" customWidth="1"/>
    <col min="9" max="9" width="13.7109375" customWidth="1"/>
    <col min="10" max="10" width="83.140625" customWidth="1"/>
    <col min="11" max="11" width="18.85546875" customWidth="1"/>
    <col min="12" max="12" width="12.28515625" customWidth="1"/>
    <col min="13" max="13" width="24.28515625" customWidth="1"/>
    <col min="14" max="14" width="14.5703125" customWidth="1"/>
    <col min="15" max="15" width="15.7109375" customWidth="1"/>
    <col min="16" max="16" width="14.5703125" customWidth="1"/>
    <col min="17" max="17" width="65.85546875" customWidth="1"/>
    <col min="18" max="18" width="15.85546875" bestFit="1" customWidth="1"/>
    <col min="19" max="19" width="31.85546875" bestFit="1" customWidth="1"/>
    <col min="20" max="20" width="48.7109375" bestFit="1" customWidth="1"/>
    <col min="21" max="21" width="10.140625" bestFit="1" customWidth="1"/>
    <col min="22" max="22" width="14" bestFit="1" customWidth="1"/>
    <col min="23" max="23" width="14.140625" bestFit="1" customWidth="1"/>
  </cols>
  <sheetData>
    <row r="1" spans="2:18" ht="15">
      <c r="B1" s="37"/>
      <c r="C1" s="37"/>
      <c r="D1" s="37"/>
      <c r="E1" s="37"/>
      <c r="F1" s="37"/>
      <c r="G1" s="37"/>
      <c r="H1" s="37"/>
    </row>
    <row r="2" spans="2:18" ht="21">
      <c r="B2" s="8" t="s">
        <v>0</v>
      </c>
      <c r="C2" s="51" t="s">
        <v>1</v>
      </c>
      <c r="D2" s="51"/>
      <c r="E2" s="52"/>
      <c r="F2" s="52"/>
      <c r="G2" s="53"/>
      <c r="H2" s="53"/>
      <c r="I2" s="53"/>
      <c r="J2" s="54"/>
    </row>
    <row r="3" spans="2:18" ht="15">
      <c r="B3" s="2" t="s">
        <v>2</v>
      </c>
      <c r="C3" s="2" t="s">
        <v>3</v>
      </c>
      <c r="D3" s="2" t="s">
        <v>4</v>
      </c>
      <c r="E3" s="2"/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8" ht="15">
      <c r="B4" s="3" t="s">
        <v>10</v>
      </c>
      <c r="C4" s="3">
        <v>5</v>
      </c>
      <c r="D4" s="3">
        <v>0.02</v>
      </c>
      <c r="E4" s="35"/>
      <c r="F4" s="35">
        <f>D4*C4</f>
        <v>0.1</v>
      </c>
      <c r="G4" s="3">
        <v>11.64</v>
      </c>
      <c r="H4" s="3">
        <v>1</v>
      </c>
      <c r="I4" s="3">
        <f>G4*H4</f>
        <v>11.64</v>
      </c>
      <c r="J4" s="7" t="s">
        <v>11</v>
      </c>
    </row>
    <row r="5" spans="2:18" ht="15">
      <c r="B5" s="3" t="s">
        <v>12</v>
      </c>
      <c r="C5" s="3">
        <v>5.5</v>
      </c>
      <c r="D5" s="3">
        <v>0.36</v>
      </c>
      <c r="E5" s="35"/>
      <c r="F5" s="35">
        <f>D5*C5</f>
        <v>1.98</v>
      </c>
      <c r="G5" s="3">
        <v>11.13</v>
      </c>
      <c r="H5" s="3">
        <v>1</v>
      </c>
      <c r="I5" s="3">
        <f t="shared" ref="I5:J21" si="0">G5*H5</f>
        <v>11.13</v>
      </c>
      <c r="J5" s="7" t="s">
        <v>13</v>
      </c>
    </row>
    <row r="6" spans="2:18" ht="15">
      <c r="B6" s="3" t="s">
        <v>14</v>
      </c>
      <c r="C6" s="3">
        <v>3.7</v>
      </c>
      <c r="D6" s="4" t="s">
        <v>15</v>
      </c>
      <c r="E6" s="47"/>
      <c r="F6" s="35" t="s">
        <v>15</v>
      </c>
      <c r="G6" s="3">
        <v>5.5</v>
      </c>
      <c r="H6" s="3">
        <v>1</v>
      </c>
      <c r="I6" s="3">
        <f>G6*H6</f>
        <v>5.5</v>
      </c>
      <c r="J6" s="7" t="s">
        <v>16</v>
      </c>
    </row>
    <row r="7" spans="2:18" ht="15">
      <c r="B7" s="3" t="s">
        <v>17</v>
      </c>
      <c r="C7" s="3">
        <v>5</v>
      </c>
      <c r="D7" s="3">
        <v>1</v>
      </c>
      <c r="E7" s="35"/>
      <c r="F7" s="35">
        <f>D7*C7</f>
        <v>5</v>
      </c>
      <c r="G7" s="3">
        <v>1.95</v>
      </c>
      <c r="H7" s="3">
        <v>1</v>
      </c>
      <c r="I7" s="3">
        <f>G7*H7</f>
        <v>1.95</v>
      </c>
      <c r="J7" s="7" t="s">
        <v>18</v>
      </c>
    </row>
    <row r="8" spans="2:18" ht="15">
      <c r="B8" s="3" t="s">
        <v>19</v>
      </c>
      <c r="C8" s="3">
        <v>5</v>
      </c>
      <c r="D8" s="3">
        <v>0.2</v>
      </c>
      <c r="E8" s="35"/>
      <c r="F8" s="35">
        <f>D8*C8</f>
        <v>1</v>
      </c>
      <c r="G8" s="3">
        <v>4</v>
      </c>
      <c r="H8" s="3">
        <v>1</v>
      </c>
      <c r="I8" s="3">
        <f t="shared" si="0"/>
        <v>4</v>
      </c>
      <c r="J8" s="7" t="s">
        <v>20</v>
      </c>
    </row>
    <row r="9" spans="2:18" ht="15">
      <c r="B9" s="3" t="s">
        <v>21</v>
      </c>
      <c r="C9" s="3">
        <v>5</v>
      </c>
      <c r="D9" s="3">
        <v>0.15</v>
      </c>
      <c r="E9" s="35"/>
      <c r="F9" s="35">
        <f>D9*C9</f>
        <v>0.75</v>
      </c>
      <c r="G9" s="3">
        <v>3.95</v>
      </c>
      <c r="H9" s="3">
        <v>1</v>
      </c>
      <c r="I9" s="3">
        <f t="shared" si="0"/>
        <v>3.95</v>
      </c>
      <c r="J9" s="7" t="s">
        <v>22</v>
      </c>
    </row>
    <row r="10" spans="2:18" ht="15">
      <c r="B10" s="3" t="s">
        <v>23</v>
      </c>
      <c r="C10" s="3" t="s">
        <v>24</v>
      </c>
      <c r="D10" s="4" t="s">
        <v>15</v>
      </c>
      <c r="E10" s="47"/>
      <c r="F10" s="35" t="s">
        <v>15</v>
      </c>
      <c r="G10" s="3">
        <v>3.75</v>
      </c>
      <c r="H10" s="3">
        <v>1</v>
      </c>
      <c r="I10" s="3">
        <f t="shared" si="0"/>
        <v>3.75</v>
      </c>
      <c r="J10" s="7" t="s">
        <v>25</v>
      </c>
    </row>
    <row r="11" spans="2:18" ht="15">
      <c r="B11" s="3" t="s">
        <v>26</v>
      </c>
      <c r="C11" s="3">
        <v>5</v>
      </c>
      <c r="D11" s="4" t="s">
        <v>15</v>
      </c>
      <c r="E11" s="47"/>
      <c r="F11" s="35" t="s">
        <v>15</v>
      </c>
      <c r="G11" s="3">
        <v>8.18</v>
      </c>
      <c r="H11" s="3">
        <v>1</v>
      </c>
      <c r="I11" s="3">
        <f t="shared" si="0"/>
        <v>8.18</v>
      </c>
      <c r="J11" s="7" t="s">
        <v>27</v>
      </c>
    </row>
    <row r="12" spans="2:18" ht="15">
      <c r="B12" s="3" t="s">
        <v>28</v>
      </c>
      <c r="C12" s="3" t="s">
        <v>29</v>
      </c>
      <c r="D12" s="3">
        <v>0.15</v>
      </c>
      <c r="E12" s="35"/>
      <c r="F12" s="35">
        <v>0.495</v>
      </c>
      <c r="G12" s="3">
        <v>9.84</v>
      </c>
      <c r="H12" s="3">
        <v>1</v>
      </c>
      <c r="I12" s="3">
        <f>G12*H12</f>
        <v>9.84</v>
      </c>
      <c r="J12" s="57" t="s">
        <v>30</v>
      </c>
      <c r="R12" s="1"/>
    </row>
    <row r="13" spans="2:18" ht="15">
      <c r="B13" s="3" t="s">
        <v>31</v>
      </c>
      <c r="C13" s="4" t="s">
        <v>15</v>
      </c>
      <c r="D13" s="4" t="s">
        <v>15</v>
      </c>
      <c r="E13" s="47"/>
      <c r="F13" s="35" t="s">
        <v>15</v>
      </c>
      <c r="G13" s="3">
        <v>2.75</v>
      </c>
      <c r="H13" s="3">
        <v>1</v>
      </c>
      <c r="I13" s="3">
        <f t="shared" si="0"/>
        <v>2.75</v>
      </c>
      <c r="J13" s="7" t="s">
        <v>32</v>
      </c>
    </row>
    <row r="14" spans="2:18" ht="15">
      <c r="B14" s="3" t="s">
        <v>33</v>
      </c>
      <c r="C14" s="3">
        <v>1.1000000000000001</v>
      </c>
      <c r="D14" s="3">
        <v>1</v>
      </c>
      <c r="E14" s="35"/>
      <c r="F14" s="35">
        <f>D14*C14</f>
        <v>1.1000000000000001</v>
      </c>
      <c r="G14" s="3">
        <v>0.1</v>
      </c>
      <c r="H14" s="3">
        <v>2</v>
      </c>
      <c r="I14" s="3">
        <f t="shared" si="0"/>
        <v>0.2</v>
      </c>
      <c r="J14" s="5" t="s">
        <v>34</v>
      </c>
    </row>
    <row r="15" spans="2:18" ht="15">
      <c r="B15" s="3" t="s">
        <v>35</v>
      </c>
      <c r="C15" s="3">
        <v>2.1</v>
      </c>
      <c r="D15" s="3">
        <v>0.2</v>
      </c>
      <c r="E15" s="3"/>
      <c r="F15" s="3">
        <f>D15*C15</f>
        <v>0.42000000000000004</v>
      </c>
      <c r="G15" s="3">
        <v>0.15</v>
      </c>
      <c r="H15" s="3">
        <v>3</v>
      </c>
      <c r="I15" s="3">
        <f t="shared" si="0"/>
        <v>0.44999999999999996</v>
      </c>
      <c r="J15" s="36" t="s">
        <v>36</v>
      </c>
    </row>
    <row r="16" spans="2:18" ht="15">
      <c r="B16" s="3" t="s">
        <v>37</v>
      </c>
      <c r="C16" s="4" t="s">
        <v>15</v>
      </c>
      <c r="D16" s="4" t="s">
        <v>15</v>
      </c>
      <c r="E16" s="4"/>
      <c r="F16" s="4" t="s">
        <v>15</v>
      </c>
      <c r="G16" s="3">
        <v>3.2</v>
      </c>
      <c r="H16" s="3">
        <v>1</v>
      </c>
      <c r="I16" s="3">
        <f t="shared" si="0"/>
        <v>3.2</v>
      </c>
      <c r="J16" s="36" t="s">
        <v>38</v>
      </c>
    </row>
    <row r="17" spans="1:10" ht="15">
      <c r="B17" s="39" t="s">
        <v>39</v>
      </c>
      <c r="C17" s="40" t="s">
        <v>15</v>
      </c>
      <c r="D17" s="40" t="s">
        <v>15</v>
      </c>
      <c r="E17" s="40"/>
      <c r="F17" s="40" t="s">
        <v>15</v>
      </c>
      <c r="G17" s="41">
        <v>0.15</v>
      </c>
      <c r="H17" s="41">
        <v>3</v>
      </c>
      <c r="I17" s="39">
        <f t="shared" si="0"/>
        <v>0.44999999999999996</v>
      </c>
      <c r="J17" s="36" t="s">
        <v>40</v>
      </c>
    </row>
    <row r="18" spans="1:10" ht="15">
      <c r="B18" s="3" t="s">
        <v>41</v>
      </c>
      <c r="C18" s="4" t="s">
        <v>15</v>
      </c>
      <c r="D18" s="4" t="s">
        <v>15</v>
      </c>
      <c r="E18" s="4"/>
      <c r="F18" s="4" t="s">
        <v>15</v>
      </c>
      <c r="G18" s="3">
        <v>0.05</v>
      </c>
      <c r="H18" s="3">
        <v>5</v>
      </c>
      <c r="I18" s="39">
        <f t="shared" si="0"/>
        <v>0.25</v>
      </c>
      <c r="J18" s="44" t="s">
        <v>42</v>
      </c>
    </row>
    <row r="19" spans="1:10" ht="15">
      <c r="B19" s="3" t="s">
        <v>43</v>
      </c>
      <c r="C19" s="4" t="s">
        <v>15</v>
      </c>
      <c r="D19" s="4" t="s">
        <v>15</v>
      </c>
      <c r="E19" s="4"/>
      <c r="F19" s="4" t="s">
        <v>15</v>
      </c>
      <c r="G19" s="3"/>
      <c r="H19" s="3">
        <v>1</v>
      </c>
      <c r="I19" s="39"/>
      <c r="J19" s="45" t="s">
        <v>44</v>
      </c>
    </row>
    <row r="20" spans="1:10" ht="30">
      <c r="B20" s="3" t="s">
        <v>45</v>
      </c>
      <c r="C20" s="4">
        <v>16</v>
      </c>
      <c r="D20" s="4" t="s">
        <v>15</v>
      </c>
      <c r="E20" s="4"/>
      <c r="F20" s="4" t="s">
        <v>15</v>
      </c>
      <c r="G20" s="3">
        <v>0.1</v>
      </c>
      <c r="H20" s="3">
        <v>1</v>
      </c>
      <c r="I20" s="39">
        <f t="shared" si="0"/>
        <v>0.1</v>
      </c>
      <c r="J20" s="44" t="s">
        <v>46</v>
      </c>
    </row>
    <row r="21" spans="1:10" ht="30">
      <c r="B21" s="3" t="s">
        <v>47</v>
      </c>
      <c r="C21" s="4"/>
      <c r="D21" s="4"/>
      <c r="E21" s="4"/>
      <c r="F21" s="4"/>
      <c r="G21" s="3">
        <v>1</v>
      </c>
      <c r="H21" s="3">
        <v>2</v>
      </c>
      <c r="I21" s="39">
        <f t="shared" si="0"/>
        <v>2</v>
      </c>
      <c r="J21" s="44" t="s">
        <v>48</v>
      </c>
    </row>
    <row r="22" spans="1:10" ht="15">
      <c r="B22" s="3" t="s">
        <v>49</v>
      </c>
      <c r="C22" s="4"/>
      <c r="D22" s="4"/>
      <c r="E22" s="4"/>
      <c r="F22" s="4"/>
      <c r="G22" s="3">
        <v>0.5</v>
      </c>
      <c r="H22" s="3">
        <v>1</v>
      </c>
      <c r="I22" s="39">
        <f t="shared" ref="I22" si="1">G22*H22</f>
        <v>0.5</v>
      </c>
      <c r="J22" s="44" t="s">
        <v>50</v>
      </c>
    </row>
    <row r="23" spans="1:10" ht="21">
      <c r="B23" s="8" t="s">
        <v>51</v>
      </c>
      <c r="C23" s="55"/>
      <c r="D23" s="53"/>
      <c r="E23" s="53"/>
      <c r="F23" s="53"/>
      <c r="G23" s="53"/>
      <c r="H23" s="53"/>
      <c r="I23" s="53"/>
      <c r="J23" s="54"/>
    </row>
    <row r="24" spans="1:10" ht="45">
      <c r="B24" s="6" t="s">
        <v>52</v>
      </c>
      <c r="C24" s="6" t="s">
        <v>53</v>
      </c>
      <c r="D24" s="6" t="s">
        <v>54</v>
      </c>
      <c r="E24" s="6" t="s">
        <v>55</v>
      </c>
      <c r="F24" s="6" t="s">
        <v>1</v>
      </c>
      <c r="G24" s="6" t="s">
        <v>56</v>
      </c>
      <c r="H24" s="6" t="s">
        <v>7</v>
      </c>
      <c r="I24" s="6" t="s">
        <v>8</v>
      </c>
      <c r="J24" s="6" t="s">
        <v>9</v>
      </c>
    </row>
    <row r="25" spans="1:10" ht="15">
      <c r="B25" s="42" t="s">
        <v>57</v>
      </c>
      <c r="C25" s="42" t="s">
        <v>58</v>
      </c>
      <c r="D25" s="42">
        <f>0.468*0.245</f>
        <v>0.11466</v>
      </c>
      <c r="E25" s="48" t="s">
        <v>15</v>
      </c>
      <c r="F25" s="42" t="s">
        <v>59</v>
      </c>
      <c r="G25" s="42">
        <v>14.99</v>
      </c>
      <c r="H25" s="42">
        <v>1</v>
      </c>
      <c r="I25" s="42">
        <f>G25*D25*H25</f>
        <v>1.7187534</v>
      </c>
      <c r="J25" s="44" t="s">
        <v>60</v>
      </c>
    </row>
    <row r="26" spans="1:10" ht="15">
      <c r="B26" s="42" t="s">
        <v>61</v>
      </c>
      <c r="C26" s="42" t="s">
        <v>62</v>
      </c>
      <c r="D26" s="42">
        <v>0.125</v>
      </c>
      <c r="E26" s="48" t="s">
        <v>15</v>
      </c>
      <c r="F26" s="42" t="s">
        <v>63</v>
      </c>
      <c r="G26" s="42">
        <v>0</v>
      </c>
      <c r="H26" s="42">
        <v>1</v>
      </c>
      <c r="I26" s="42">
        <f>G26*H26</f>
        <v>0</v>
      </c>
      <c r="J26" s="45" t="s">
        <v>64</v>
      </c>
    </row>
    <row r="27" spans="1:10" ht="30">
      <c r="A27" t="s">
        <v>65</v>
      </c>
      <c r="B27" s="42" t="s">
        <v>66</v>
      </c>
      <c r="C27" s="42" t="s">
        <v>67</v>
      </c>
      <c r="D27" s="42">
        <v>0.625</v>
      </c>
      <c r="E27" s="48" t="s">
        <v>15</v>
      </c>
      <c r="F27" s="42" t="s">
        <v>68</v>
      </c>
      <c r="G27" s="42">
        <v>2</v>
      </c>
      <c r="H27" s="42">
        <v>1</v>
      </c>
      <c r="I27" s="42">
        <v>0</v>
      </c>
      <c r="J27" s="45" t="s">
        <v>44</v>
      </c>
    </row>
    <row r="28" spans="1:10" ht="15">
      <c r="A28" t="s">
        <v>69</v>
      </c>
      <c r="B28" s="42" t="s">
        <v>70</v>
      </c>
      <c r="C28" s="42" t="s">
        <v>71</v>
      </c>
      <c r="D28" s="42">
        <f>0.255*0.275</f>
        <v>7.0125000000000007E-2</v>
      </c>
      <c r="E28" s="48" t="s">
        <v>15</v>
      </c>
      <c r="F28" s="42" t="s">
        <v>72</v>
      </c>
      <c r="G28" s="42">
        <v>0</v>
      </c>
      <c r="H28" s="42">
        <v>1</v>
      </c>
      <c r="I28" s="42">
        <f>G28*H28</f>
        <v>0</v>
      </c>
      <c r="J28" s="45" t="s">
        <v>44</v>
      </c>
    </row>
    <row r="29" spans="1:10" ht="30">
      <c r="B29" s="42" t="s">
        <v>73</v>
      </c>
      <c r="C29" s="42" t="s">
        <v>67</v>
      </c>
      <c r="D29" s="48" t="s">
        <v>15</v>
      </c>
      <c r="E29" s="42">
        <v>4.5</v>
      </c>
      <c r="F29" s="42" t="s">
        <v>74</v>
      </c>
      <c r="G29" s="42">
        <v>0</v>
      </c>
      <c r="H29" s="42">
        <v>3</v>
      </c>
      <c r="I29" s="42">
        <f>E29*G29*H29</f>
        <v>0</v>
      </c>
      <c r="J29" s="45" t="s">
        <v>44</v>
      </c>
    </row>
    <row r="30" spans="1:10" ht="30">
      <c r="B30" s="42" t="s">
        <v>75</v>
      </c>
      <c r="C30" s="42" t="s">
        <v>76</v>
      </c>
      <c r="D30" s="42">
        <v>7.0000000000000007E-2</v>
      </c>
      <c r="E30" s="48" t="s">
        <v>15</v>
      </c>
      <c r="F30" s="42"/>
      <c r="G30" s="42" t="s">
        <v>15</v>
      </c>
      <c r="H30" s="42">
        <v>1</v>
      </c>
      <c r="I30" s="42">
        <v>4.99</v>
      </c>
      <c r="J30" s="44" t="s">
        <v>77</v>
      </c>
    </row>
    <row r="31" spans="1:10" ht="60">
      <c r="A31" s="43" t="s">
        <v>78</v>
      </c>
      <c r="B31" s="42" t="s">
        <v>79</v>
      </c>
      <c r="C31" s="42" t="s">
        <v>80</v>
      </c>
      <c r="D31" s="42">
        <f>0.30375*0.30375</f>
        <v>9.2264062500000008E-2</v>
      </c>
      <c r="E31" s="48" t="s">
        <v>15</v>
      </c>
      <c r="F31" s="42" t="s">
        <v>81</v>
      </c>
      <c r="G31" s="42">
        <v>5.99</v>
      </c>
      <c r="H31" s="42">
        <v>1</v>
      </c>
      <c r="I31" s="42">
        <f>G31*H31</f>
        <v>5.99</v>
      </c>
      <c r="J31" s="44" t="s">
        <v>82</v>
      </c>
    </row>
    <row r="32" spans="1:10" ht="33" customHeight="1">
      <c r="A32" s="43" t="s">
        <v>83</v>
      </c>
      <c r="B32" s="42" t="s">
        <v>84</v>
      </c>
      <c r="C32" s="42" t="s">
        <v>85</v>
      </c>
      <c r="D32" s="48" t="s">
        <v>15</v>
      </c>
      <c r="E32" s="42">
        <v>0.02</v>
      </c>
      <c r="F32" s="42" t="s">
        <v>86</v>
      </c>
      <c r="G32" s="42">
        <v>2.56</v>
      </c>
      <c r="H32" s="42">
        <v>1</v>
      </c>
      <c r="I32" s="42">
        <f>G32*H32</f>
        <v>2.56</v>
      </c>
      <c r="J32" s="44" t="s">
        <v>87</v>
      </c>
    </row>
    <row r="33" spans="2:16" ht="15">
      <c r="B33" s="42" t="s">
        <v>88</v>
      </c>
      <c r="C33" s="42" t="s">
        <v>89</v>
      </c>
      <c r="D33" s="48" t="s">
        <v>15</v>
      </c>
      <c r="E33" s="48" t="s">
        <v>15</v>
      </c>
      <c r="F33" s="42" t="s">
        <v>90</v>
      </c>
      <c r="G33" s="42" t="s">
        <v>15</v>
      </c>
      <c r="H33" s="42">
        <v>1</v>
      </c>
      <c r="I33" s="42">
        <v>3.99</v>
      </c>
      <c r="J33" s="44" t="s">
        <v>91</v>
      </c>
    </row>
    <row r="34" spans="2:16" ht="30">
      <c r="B34" s="42" t="s">
        <v>92</v>
      </c>
      <c r="C34" s="42" t="s">
        <v>93</v>
      </c>
      <c r="D34" s="48" t="s">
        <v>15</v>
      </c>
      <c r="E34" s="48" t="s">
        <v>15</v>
      </c>
      <c r="F34" s="42" t="s">
        <v>94</v>
      </c>
      <c r="G34" s="42">
        <v>4.45</v>
      </c>
      <c r="H34" s="42">
        <v>1</v>
      </c>
      <c r="I34" s="42">
        <f t="shared" ref="I34:I36" si="2">G34*H34</f>
        <v>4.45</v>
      </c>
      <c r="J34" s="44" t="s">
        <v>95</v>
      </c>
    </row>
    <row r="35" spans="2:16" ht="30">
      <c r="B35" s="42" t="s">
        <v>96</v>
      </c>
      <c r="C35" s="42" t="s">
        <v>97</v>
      </c>
      <c r="D35" s="48" t="s">
        <v>15</v>
      </c>
      <c r="E35" s="48" t="s">
        <v>15</v>
      </c>
      <c r="F35" s="42"/>
      <c r="G35" s="42">
        <v>1.99</v>
      </c>
      <c r="H35" s="42">
        <v>2</v>
      </c>
      <c r="I35" s="42">
        <f t="shared" si="2"/>
        <v>3.98</v>
      </c>
      <c r="J35" s="44" t="s">
        <v>98</v>
      </c>
    </row>
    <row r="36" spans="2:16" ht="45">
      <c r="B36" s="42" t="s">
        <v>99</v>
      </c>
      <c r="C36" s="42" t="s">
        <v>100</v>
      </c>
      <c r="D36" s="48" t="s">
        <v>15</v>
      </c>
      <c r="E36" s="48" t="s">
        <v>15</v>
      </c>
      <c r="F36" s="42"/>
      <c r="G36" s="42" t="s">
        <v>15</v>
      </c>
      <c r="H36" s="42">
        <v>1</v>
      </c>
      <c r="I36" s="42">
        <v>2.4900000000000002</v>
      </c>
      <c r="J36" s="44" t="s">
        <v>101</v>
      </c>
      <c r="K36" s="46"/>
    </row>
    <row r="37" spans="2:16" ht="15">
      <c r="B37" s="18"/>
      <c r="C37" s="19"/>
      <c r="D37" s="19"/>
      <c r="E37" s="19"/>
      <c r="F37" s="19"/>
      <c r="G37" s="56" t="s">
        <v>102</v>
      </c>
      <c r="H37" s="56"/>
      <c r="I37" s="20">
        <f>SUMPRODUCT(I4:I17)</f>
        <v>66.990000000000009</v>
      </c>
      <c r="J37" s="21"/>
    </row>
    <row r="38" spans="2:16" ht="15">
      <c r="B38" s="22"/>
      <c r="C38" s="23"/>
      <c r="D38" s="23"/>
      <c r="E38" s="23"/>
      <c r="F38" s="23"/>
      <c r="G38" s="49" t="s">
        <v>103</v>
      </c>
      <c r="H38" s="49"/>
      <c r="I38" s="24">
        <f>SUM(I25:I36)</f>
        <v>30.1687534</v>
      </c>
      <c r="J38" s="25"/>
    </row>
    <row r="39" spans="2:16" ht="15" thickBot="1">
      <c r="B39" s="22"/>
      <c r="C39" s="23"/>
      <c r="D39" s="26"/>
      <c r="E39" s="26"/>
      <c r="F39" s="27"/>
      <c r="G39" s="24"/>
      <c r="H39" s="38"/>
      <c r="I39" s="34"/>
      <c r="J39" s="25"/>
    </row>
    <row r="40" spans="2:16" ht="15" thickTop="1">
      <c r="B40" s="28"/>
      <c r="C40" s="29"/>
      <c r="D40" s="30"/>
      <c r="E40" s="30"/>
      <c r="F40" s="31"/>
      <c r="G40" s="50" t="s">
        <v>104</v>
      </c>
      <c r="H40" s="50"/>
      <c r="I40" s="32">
        <f>I37+I38</f>
        <v>97.158753400000009</v>
      </c>
      <c r="J40" s="33"/>
    </row>
    <row r="42" spans="2:16" ht="15">
      <c r="K42" s="10"/>
      <c r="L42" s="11"/>
      <c r="M42" s="12"/>
      <c r="N42" s="12"/>
    </row>
    <row r="43" spans="2:16" ht="15">
      <c r="K43" s="10"/>
      <c r="L43" s="11"/>
      <c r="M43" s="12"/>
      <c r="N43" s="12"/>
      <c r="O43" s="12"/>
      <c r="P43" s="12"/>
    </row>
    <row r="44" spans="2:16" ht="18.75">
      <c r="B44" s="9"/>
      <c r="C44" s="9"/>
      <c r="D44" s="17"/>
      <c r="E44" s="17"/>
      <c r="F44" s="17"/>
      <c r="G44" s="17"/>
      <c r="H44" s="9"/>
      <c r="I44" s="9"/>
    </row>
    <row r="45" spans="2:16" ht="15">
      <c r="B45" s="9"/>
      <c r="C45" s="9"/>
      <c r="D45" s="9"/>
      <c r="E45" s="9"/>
      <c r="F45" s="9"/>
      <c r="G45" s="9"/>
      <c r="H45" s="9"/>
      <c r="I45" s="9"/>
    </row>
    <row r="46" spans="2:16" ht="15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2:16" ht="15">
      <c r="B47" s="10"/>
      <c r="C47" s="10"/>
      <c r="D47" s="10"/>
      <c r="E47" s="10"/>
      <c r="F47" s="10"/>
      <c r="G47" s="10"/>
      <c r="H47" s="10"/>
      <c r="I47" s="10"/>
      <c r="J47" s="9"/>
      <c r="K47" s="9"/>
    </row>
    <row r="48" spans="2:16" ht="15">
      <c r="B48" s="16"/>
      <c r="C48" s="16"/>
      <c r="D48" s="16"/>
      <c r="E48" s="16"/>
      <c r="F48" s="16"/>
      <c r="G48" s="16"/>
      <c r="H48" s="16"/>
      <c r="I48" s="16"/>
      <c r="J48" s="9"/>
      <c r="K48" s="9"/>
    </row>
    <row r="49" spans="2:12" ht="15">
      <c r="B49" s="10"/>
      <c r="C49" s="11"/>
      <c r="D49" s="12"/>
      <c r="E49" s="12"/>
      <c r="F49" s="11"/>
      <c r="G49" s="12"/>
      <c r="H49" s="11"/>
      <c r="I49" s="12"/>
      <c r="J49" s="9"/>
      <c r="K49" s="9"/>
    </row>
    <row r="50" spans="2:12" ht="15">
      <c r="B50" s="10"/>
      <c r="C50" s="11"/>
      <c r="D50" s="12"/>
      <c r="E50" s="12"/>
      <c r="F50" s="12"/>
      <c r="G50" s="12"/>
      <c r="H50" s="11"/>
      <c r="I50" s="12"/>
      <c r="J50" s="9"/>
      <c r="K50" s="9"/>
    </row>
    <row r="51" spans="2:12" ht="15">
      <c r="B51" s="10"/>
      <c r="C51" s="11"/>
      <c r="D51" s="12"/>
      <c r="E51" s="12"/>
      <c r="F51" s="12"/>
      <c r="G51" s="12"/>
      <c r="H51" s="11"/>
      <c r="I51" s="12"/>
      <c r="J51" s="9"/>
      <c r="K51" s="9"/>
    </row>
    <row r="52" spans="2:12" ht="15">
      <c r="B52" s="10"/>
      <c r="C52" s="11"/>
      <c r="D52" s="12"/>
      <c r="E52" s="12"/>
      <c r="F52" s="12"/>
      <c r="G52" s="12"/>
      <c r="H52" s="11"/>
      <c r="I52" s="12"/>
      <c r="J52" s="9"/>
      <c r="K52" s="9"/>
    </row>
    <row r="53" spans="2:12" ht="15">
      <c r="B53" s="14"/>
      <c r="C53" s="14"/>
      <c r="D53" s="14"/>
      <c r="E53" s="14"/>
      <c r="F53" s="14"/>
      <c r="G53" s="14"/>
      <c r="H53" s="14"/>
      <c r="I53" s="14"/>
      <c r="J53" s="9"/>
      <c r="K53" s="9"/>
    </row>
    <row r="54" spans="2:12" ht="15">
      <c r="B54" s="10"/>
      <c r="C54" s="11"/>
      <c r="D54" s="11"/>
      <c r="E54" s="11"/>
      <c r="F54" s="12"/>
      <c r="G54" s="12"/>
      <c r="H54" s="14"/>
      <c r="I54" s="12"/>
      <c r="J54" s="9"/>
      <c r="K54" s="9"/>
    </row>
    <row r="55" spans="2:12" ht="15">
      <c r="B55" s="10"/>
      <c r="C55" s="11"/>
      <c r="D55" s="12"/>
      <c r="E55" s="12"/>
      <c r="F55" s="12"/>
      <c r="G55" s="11"/>
      <c r="H55" s="14"/>
      <c r="I55" s="12"/>
      <c r="J55" s="9"/>
      <c r="K55" s="9"/>
    </row>
    <row r="56" spans="2:12" ht="15">
      <c r="B56" s="10"/>
      <c r="C56" s="11"/>
      <c r="D56" s="11"/>
      <c r="E56" s="11"/>
      <c r="F56" s="12"/>
      <c r="G56" s="12"/>
      <c r="H56" s="14"/>
      <c r="I56" s="12"/>
      <c r="J56" s="9"/>
      <c r="K56" s="9"/>
    </row>
    <row r="57" spans="2:12" ht="15">
      <c r="B57" s="10"/>
      <c r="C57" s="11"/>
      <c r="D57" s="12"/>
      <c r="E57" s="12"/>
      <c r="F57" s="12"/>
      <c r="G57" s="12"/>
      <c r="H57" s="14"/>
      <c r="I57" s="12"/>
      <c r="J57" s="9"/>
      <c r="K57" s="9"/>
    </row>
    <row r="58" spans="2:12" ht="15">
      <c r="B58" s="10"/>
      <c r="C58" s="11"/>
      <c r="D58" s="12"/>
      <c r="E58" s="12"/>
      <c r="F58" s="12"/>
      <c r="G58" s="12"/>
      <c r="H58" s="14"/>
      <c r="I58" s="12"/>
      <c r="J58" s="15"/>
      <c r="K58" s="15"/>
      <c r="L58" s="15"/>
    </row>
    <row r="59" spans="2:12" ht="15">
      <c r="B59" s="14"/>
      <c r="C59" s="14"/>
      <c r="D59" s="14"/>
      <c r="E59" s="14"/>
      <c r="F59" s="14"/>
      <c r="G59" s="14"/>
      <c r="H59" s="14"/>
      <c r="I59" s="14"/>
      <c r="J59" s="15"/>
      <c r="K59" s="15"/>
      <c r="L59" s="15"/>
    </row>
    <row r="60" spans="2:12" ht="15">
      <c r="B60" s="10"/>
      <c r="C60" s="11"/>
      <c r="D60" s="11"/>
      <c r="E60" s="11"/>
      <c r="F60" s="11"/>
      <c r="G60" s="11"/>
      <c r="H60" s="14"/>
      <c r="I60" s="12"/>
      <c r="J60" s="15"/>
      <c r="K60" s="15"/>
      <c r="L60" s="15"/>
    </row>
    <row r="61" spans="2:12" ht="15">
      <c r="B61" s="10"/>
      <c r="C61" s="11"/>
      <c r="D61" s="11"/>
      <c r="E61" s="11"/>
      <c r="F61" s="11"/>
      <c r="G61" s="12"/>
      <c r="H61" s="14"/>
      <c r="I61" s="12"/>
      <c r="J61" s="15"/>
      <c r="K61" s="15"/>
      <c r="L61" s="15"/>
    </row>
    <row r="62" spans="2:12" ht="15">
      <c r="B62" s="10"/>
      <c r="C62" s="11"/>
      <c r="D62" s="12"/>
      <c r="E62" s="12"/>
      <c r="F62" s="11"/>
      <c r="G62" s="11"/>
      <c r="H62" s="14"/>
      <c r="I62" s="12"/>
      <c r="J62" s="15"/>
      <c r="K62" s="15"/>
      <c r="L62" s="15"/>
    </row>
    <row r="63" spans="2:12" ht="15">
      <c r="B63" s="10"/>
      <c r="C63" s="11"/>
      <c r="D63" s="11"/>
      <c r="E63" s="11"/>
      <c r="F63" s="12"/>
      <c r="G63" s="13"/>
      <c r="H63" s="14"/>
      <c r="I63" s="11"/>
      <c r="J63" s="15"/>
      <c r="K63" s="15"/>
      <c r="L63" s="15"/>
    </row>
    <row r="64" spans="2:12" ht="15">
      <c r="J64" s="15"/>
      <c r="K64" s="15"/>
      <c r="L64" s="15"/>
    </row>
    <row r="65" spans="10:12" ht="15">
      <c r="J65" s="15"/>
      <c r="K65" s="15"/>
      <c r="L65" s="15"/>
    </row>
  </sheetData>
  <mergeCells count="6">
    <mergeCell ref="G38:H38"/>
    <mergeCell ref="G40:H40"/>
    <mergeCell ref="C2:F2"/>
    <mergeCell ref="G2:J2"/>
    <mergeCell ref="C23:J23"/>
    <mergeCell ref="G37:H37"/>
  </mergeCells>
  <hyperlinks>
    <hyperlink ref="J4" r:id="rId1" xr:uid="{2635E020-93DB-426D-AC17-7D2ADB0439C4}"/>
    <hyperlink ref="J5" r:id="rId2" xr:uid="{5CAFD69E-DBFC-44CC-8C1D-1F8171016C08}"/>
    <hyperlink ref="J6" r:id="rId3" xr:uid="{D3018F56-6902-4BB2-96AE-D25E86951CB8}"/>
    <hyperlink ref="J13" r:id="rId4" xr:uid="{73ABE343-4F72-4B3E-825A-48E3F1CC1631}"/>
    <hyperlink ref="J12" r:id="rId5" xr:uid="{3B616620-0129-46E6-8C71-96A770FFAA76}"/>
    <hyperlink ref="J11" r:id="rId6" xr:uid="{3C7EC1BE-403F-4A3A-ACC4-E8CA39B0C97D}"/>
    <hyperlink ref="J10" r:id="rId7" xr:uid="{653ECF5F-9471-4FED-9E77-65CB726211C1}"/>
    <hyperlink ref="J9" r:id="rId8" xr:uid="{305A8E2A-02A4-4C4E-8D75-AFF1081F6B3C}"/>
    <hyperlink ref="J8" r:id="rId9" xr:uid="{30F3B4A7-8BA3-4646-909C-A2BC86EDF502}"/>
    <hyperlink ref="J7" r:id="rId10" xr:uid="{62885425-B0AF-4354-A00D-9A165105813D}"/>
    <hyperlink ref="J14" r:id="rId11" xr:uid="{7019284B-CE1F-47AB-A68F-42074B45B006}"/>
    <hyperlink ref="J15" r:id="rId12" xr:uid="{739E45C8-ACC0-42BB-A2D6-D34960B139DF}"/>
    <hyperlink ref="J16" r:id="rId13" xr:uid="{C5BCCD50-8A08-4E8A-8586-399C25B32127}"/>
    <hyperlink ref="J25" r:id="rId14" xr:uid="{12E77B85-ABA1-4282-B360-DB8ECE3F544B}"/>
    <hyperlink ref="J35" r:id="rId15" xr:uid="{EB797A1E-9F87-4D0B-96C0-9DDAA667D944}"/>
    <hyperlink ref="J34" r:id="rId16" xr:uid="{3BC24EC3-7F3A-4490-89DD-81F54D30DE3C}"/>
    <hyperlink ref="J31" r:id="rId17" xr:uid="{083FAE1C-3F82-4CEA-A98E-93CA72F6372C}"/>
    <hyperlink ref="J33" r:id="rId18" xr:uid="{514D90EC-FB90-4DE3-9CCB-821A6880BA89}"/>
    <hyperlink ref="J30" r:id="rId19" xr:uid="{549BE5C8-C932-4054-B610-9516DC35101E}"/>
    <hyperlink ref="J36" r:id="rId20" xr:uid="{D23A43A3-B28A-4970-BE52-367EF2B9F453}"/>
    <hyperlink ref="J22" r:id="rId21" xr:uid="{2EF4DE8C-9B2A-427B-AA79-37DF5325E663}"/>
    <hyperlink ref="J20" r:id="rId22" xr:uid="{A31A860A-DA33-408E-B8F0-B419578794C4}"/>
    <hyperlink ref="J18" r:id="rId23" xr:uid="{5FC240FF-7A17-4685-B8E1-C4E3AD0BF597}"/>
    <hyperlink ref="J17" r:id="rId24" xr:uid="{A3890976-9229-4C4E-BC2E-6229097CB683}"/>
    <hyperlink ref="J21" r:id="rId25" xr:uid="{4A6BD194-3507-444C-B72D-E2BC81A5AC15}"/>
    <hyperlink ref="J32" r:id="rId26" xr:uid="{49736616-BEE3-4C55-B58D-9FA72562A821}"/>
  </hyperlinks>
  <pageMargins left="0.7" right="0.7" top="0.75" bottom="0.75" header="0.3" footer="0.3"/>
  <pageSetup paperSize="9" orientation="portrait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Win7</dc:creator>
  <cp:keywords/>
  <dc:description/>
  <cp:lastModifiedBy>João Pereira</cp:lastModifiedBy>
  <cp:revision/>
  <dcterms:created xsi:type="dcterms:W3CDTF">2019-03-26T11:19:14Z</dcterms:created>
  <dcterms:modified xsi:type="dcterms:W3CDTF">2019-04-24T08:42:13Z</dcterms:modified>
  <cp:category/>
  <cp:contentStatus/>
</cp:coreProperties>
</file>